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38640" windowHeight="21240" activeTab="0"/>
  </bookViews>
  <sheets>
    <sheet name="Budžets" sheetId="1" r:id="rId3"/>
  </sheets>
  <definedNames>
    <definedName name="_xlnm.Print_Area" localSheetId="0">Budžets!$A$2:$P$74</definedName>
  </definedNames>
  <calcPr calcId="191029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<sst xmlns="http://schemas.openxmlformats.org/spreadsheetml/2006/main" count="86" uniqueCount="67">
  <si>
    <t>Mērķdotācija</t>
  </si>
  <si>
    <t>Pamatbudžets</t>
  </si>
  <si>
    <t>I IEŅĒMUMI - kopā</t>
  </si>
  <si>
    <t>Mērķdotācija autoceļu uzturēšanai</t>
  </si>
  <si>
    <t>Pamatbudžeta vispārējie ieņēmumi</t>
  </si>
  <si>
    <t>II IZDEVUMI - kopā</t>
  </si>
  <si>
    <t>Pašvaldības ielu un ceļu uzturēšanai neparedzēto izdevumu rezerve</t>
  </si>
  <si>
    <t>Ludza</t>
  </si>
  <si>
    <t>Ikdienas uzturēšana pilsētas ielas</t>
  </si>
  <si>
    <t>P49 tranzītiela</t>
  </si>
  <si>
    <t>Kārsava</t>
  </si>
  <si>
    <t>Ikdienas uzturēšana Kārsavas pilsētas ielas</t>
  </si>
  <si>
    <t>Tranzītiela</t>
  </si>
  <si>
    <t>Pagasta autoceļu un ielu ikdienas uzturēšana</t>
  </si>
  <si>
    <t xml:space="preserve">Pagasta autoceļu un ielu ikdienas uzturēšana ar pašvaldības tehniku </t>
  </si>
  <si>
    <t>Ceļu kā inženierbūvju ierakstīšana ZG/VZD KS</t>
  </si>
  <si>
    <t>Aizņēmumi no VK</t>
  </si>
  <si>
    <t>Sungis Moduļa pieslēgšana</t>
  </si>
  <si>
    <t xml:space="preserve">Ielu marķējuma atjaunošana </t>
  </si>
  <si>
    <t>Būvuzraudzība ielas apgaismojuma  pārbūve P. Miglinieka ielas posmā no Latgales ielas līdz Sporta ielai</t>
  </si>
  <si>
    <t>Ielas apgaismojuma projektēšana, autoruzraudzība un pārbūve P. Miglinieka ielas posmā no Latgales ielas līdz Sporta ielai</t>
  </si>
  <si>
    <t>Kopā</t>
  </si>
  <si>
    <t>T (Tilti)</t>
  </si>
  <si>
    <t>t.sk. sadalījums pa prioritātēm</t>
  </si>
  <si>
    <t>I (Tranzīta ielas)</t>
  </si>
  <si>
    <t>S (Satiksmes drošības uzlabošana)</t>
  </si>
  <si>
    <t>A (kursē sabiedriskais transports)</t>
  </si>
  <si>
    <t>P (pārējie darbi)</t>
  </si>
  <si>
    <t>Zilupes pilsētas un Zaļesjes pagasta apvienība</t>
  </si>
  <si>
    <t>Briģu, Nirzas un Lauderu pagastu apvienība</t>
  </si>
  <si>
    <t>Blontu, Ciblas, Līdumnieku, Pušmucovas un Zvirgzdenes pagastu apvienība</t>
  </si>
  <si>
    <t>Isnaudas un Cirmas pagastu apvienība</t>
  </si>
  <si>
    <t>Malnavas, Goliševas un Mērdzenes pagastu apvienība</t>
  </si>
  <si>
    <t>Istras, Rundēnu un Pasienes pagastu apvienība</t>
  </si>
  <si>
    <t>Salnavas un Mežvidu pagastu apvienība</t>
  </si>
  <si>
    <t>Pildas, Ņukšu un Pureņu pagastu apvienība</t>
  </si>
  <si>
    <t>Autoceļu un ielu ikdienas uzturēšana</t>
  </si>
  <si>
    <t>Pagastu autoceļu un ielu ikdienas uzturēšana</t>
  </si>
  <si>
    <t>Autoceļu uzturēšana no pamatbudžeta</t>
  </si>
  <si>
    <t xml:space="preserve">Projekta izstrāde tilta, ceļš Ludza-Kreiči, remontam </t>
  </si>
  <si>
    <t>Dzirnavu iela, Felicianova, virsmas atjaunošana</t>
  </si>
  <si>
    <t>Apgaismojuma pārbūve Kuļņeva iela, Ludza</t>
  </si>
  <si>
    <t>Apgaismojuma  Kuļņeva ielā būvuzraudzība, Ludza</t>
  </si>
  <si>
    <t>Apgaismojuma Kuļņeva ielā autoruzraudzība, Ludza</t>
  </si>
  <si>
    <t>Apgaismojuma pārbūve Tālavijas iela, Ludza</t>
  </si>
  <si>
    <t>Apgaismojuma  Tālavijas ielā būvuzraudzība, Ludza</t>
  </si>
  <si>
    <t>Apgaismojuma Tālavijas ielā autoruzraudzība, Ludza</t>
  </si>
  <si>
    <t>Ielas apgaismojuma projektēšana Kuļņeva iela, Ludza</t>
  </si>
  <si>
    <t>Ielas apgaismojuma projektēšana Tālavijas iela, Ludza</t>
  </si>
  <si>
    <t>Ielas apgaismojuma projektēšana Lauku šķērsielā</t>
  </si>
  <si>
    <t>Vienības ielas virsmas atjaunošana.</t>
  </si>
  <si>
    <t>Mērķdotācijas autoceļu uzturēšanai atlikums uz 01.01.2025.</t>
  </si>
  <si>
    <t>Semināri, apmācības autoceļu apsaimniekošanas jomā</t>
  </si>
  <si>
    <t>Virsmas apstrāde Latgales ielas posmiem</t>
  </si>
  <si>
    <t>Virsmas apstrāde Krāslavas ielas posmam, Ludza</t>
  </si>
  <si>
    <t>L.Paegles ielas pārbūve (aizņēmums)</t>
  </si>
  <si>
    <t>L. Paegles ielas pārbūve (dotācija)</t>
  </si>
  <si>
    <t>Vienības ielas virsmas atjaunošana, tāmes sastādīšana (dotācija)</t>
  </si>
  <si>
    <t>L. Paegles ielas pārbūve būvuzraudzība (dotācija)</t>
  </si>
  <si>
    <t>L. Paegles ielas pārbūve autoruzraudzība (dotācija)</t>
  </si>
  <si>
    <t>Virsmas apstrāde Latgales ielas posmā (pamatbudžeta daļa)</t>
  </si>
  <si>
    <t>Selektīvā ielu virsmas apstrāde vienā kārtā</t>
  </si>
  <si>
    <t>Izmaiņas +/-</t>
  </si>
  <si>
    <t>Mērķdotācija precizētā</t>
  </si>
  <si>
    <t xml:space="preserve">Pašvaldībai piederošā valsts reģionālā autoceļa P49 “Kārsava – Ludza – Ezernieki” posma 29,46 – 29,55 km pārbūve </t>
  </si>
  <si>
    <t>Pašvaldībai piederošā valsts reģionālā autoceļa P49 "Kārsava-Ludza - Ezernieki"  posma km 29.46-29.55 km pārbūves projektēšana</t>
  </si>
  <si>
    <t>Grozījumi Nr.2 Autoceļu programmā 2025.gadam     PIELIKUMS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</si>
</sst>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2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i/>
      <sz val="11"/>
      <name val="Times New Roman"/>
      <family val="1"/>
      <charset val="186"/>
    </font>
    <font>
      <sz val="11"/>
      <color theme="0" tint="-0.499790012836456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6" tint="0.799889981746674"/>
        <bgColor indexed="64"/>
      </patternFill>
    </fill>
    <fill>
      <patternFill patternType="solid">
        <fgColor theme="3" tint="0.7998899817466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002912521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1" fontId="10" fillId="0" borderId="0" xfId="0" applyNumberFormat="1" applyFont="1"/>
    <xf numFmtId="0" fontId="3" fillId="0" borderId="8" xfId="0" applyFont="1" applyBorder="1" applyAlignment="1">
      <alignment horizontal="center" vertical="center"/>
    </xf>
    <xf numFmtId="164" fontId="12" fillId="0" borderId="7" xfId="20" applyNumberFormat="1" applyFont="1" applyBorder="1" applyAlignment="1">
      <alignment horizontal="center" vertical="center"/>
    </xf>
    <xf numFmtId="164" fontId="9" fillId="0" borderId="5" xfId="20" applyNumberFormat="1" applyFont="1" applyBorder="1" applyAlignment="1">
      <alignment horizontal="center" vertical="center"/>
    </xf>
    <xf numFmtId="164" fontId="5" fillId="0" borderId="7" xfId="20" applyNumberFormat="1" applyFont="1" applyBorder="1" applyAlignment="1">
      <alignment horizontal="center" vertical="center" wrapText="1"/>
    </xf>
    <xf numFmtId="164" fontId="0" fillId="0" borderId="7" xfId="20" applyNumberFormat="1" applyFont="1" applyBorder="1" applyAlignment="1">
      <alignment horizontal="center"/>
    </xf>
    <xf numFmtId="164" fontId="16" fillId="2" borderId="7" xfId="20" applyNumberFormat="1" applyFont="1" applyFill="1" applyBorder="1" applyAlignment="1">
      <alignment horizontal="center"/>
    </xf>
    <xf numFmtId="164" fontId="10" fillId="0" borderId="7" xfId="20" applyNumberFormat="1" applyFont="1" applyBorder="1" applyAlignment="1">
      <alignment horizontal="center"/>
    </xf>
    <xf numFmtId="0" fontId="16" fillId="3" borderId="7" xfId="0" applyFont="1" applyFill="1" applyBorder="1" applyAlignment="1">
      <alignment vertical="center" wrapText="1"/>
    </xf>
    <xf numFmtId="164" fontId="14" fillId="3" borderId="7" xfId="20" applyNumberFormat="1" applyFont="1" applyFill="1" applyBorder="1" applyAlignment="1">
      <alignment horizontal="center" vertical="center" wrapText="1"/>
    </xf>
    <xf numFmtId="164" fontId="15" fillId="3" borderId="7" xfId="20" applyNumberFormat="1" applyFont="1" applyFill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164" fontId="9" fillId="0" borderId="7" xfId="20" applyNumberFormat="1" applyFont="1" applyBorder="1" applyAlignment="1">
      <alignment horizontal="center" vertical="center" wrapText="1"/>
    </xf>
    <xf numFmtId="164" fontId="12" fillId="0" borderId="7" xfId="2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164" fontId="14" fillId="2" borderId="7" xfId="2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10" fillId="0" borderId="7" xfId="20" applyNumberFormat="1" applyFont="1" applyBorder="1" applyAlignment="1">
      <alignment horizontal="center" vertical="top" wrapText="1"/>
    </xf>
    <xf numFmtId="164" fontId="8" fillId="0" borderId="7" xfId="2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164" fontId="14" fillId="3" borderId="6" xfId="20" applyNumberFormat="1" applyFont="1" applyFill="1" applyBorder="1" applyAlignment="1">
      <alignment horizontal="center" vertical="center" wrapText="1"/>
    </xf>
    <xf numFmtId="164" fontId="12" fillId="0" borderId="6" xfId="20" applyNumberFormat="1" applyFont="1" applyBorder="1" applyAlignment="1">
      <alignment horizontal="center" vertical="center" wrapText="1"/>
    </xf>
    <xf numFmtId="164" fontId="12" fillId="0" borderId="6" xfId="20" applyNumberFormat="1" applyFont="1" applyBorder="1" applyAlignment="1">
      <alignment horizontal="center" vertical="center"/>
    </xf>
    <xf numFmtId="164" fontId="9" fillId="0" borderId="6" xfId="20" applyNumberFormat="1" applyFont="1" applyBorder="1" applyAlignment="1">
      <alignment horizontal="center" vertical="center" wrapText="1"/>
    </xf>
    <xf numFmtId="164" fontId="14" fillId="2" borderId="6" xfId="20" applyNumberFormat="1" applyFont="1" applyFill="1" applyBorder="1" applyAlignment="1">
      <alignment horizontal="center" vertical="center" wrapText="1"/>
    </xf>
    <xf numFmtId="164" fontId="5" fillId="0" borderId="6" xfId="20" applyNumberFormat="1" applyFont="1" applyBorder="1" applyAlignment="1">
      <alignment horizontal="center" vertical="center" wrapText="1"/>
    </xf>
    <xf numFmtId="164" fontId="10" fillId="0" borderId="6" xfId="20" applyNumberFormat="1" applyFont="1" applyBorder="1" applyAlignment="1">
      <alignment horizontal="center" vertical="top" wrapText="1"/>
    </xf>
    <xf numFmtId="164" fontId="8" fillId="0" borderId="6" xfId="20" applyNumberFormat="1" applyFont="1" applyBorder="1" applyAlignment="1">
      <alignment horizontal="center" vertical="center" wrapText="1"/>
    </xf>
    <xf numFmtId="164" fontId="14" fillId="3" borderId="5" xfId="20" applyNumberFormat="1" applyFont="1" applyFill="1" applyBorder="1" applyAlignment="1">
      <alignment horizontal="center" vertical="center"/>
    </xf>
    <xf numFmtId="164" fontId="5" fillId="0" borderId="5" xfId="20" applyNumberFormat="1" applyFont="1" applyBorder="1" applyAlignment="1">
      <alignment horizontal="center" vertical="center"/>
    </xf>
    <xf numFmtId="164" fontId="14" fillId="2" borderId="5" xfId="20" applyNumberFormat="1" applyFont="1" applyFill="1" applyBorder="1" applyAlignment="1">
      <alignment horizontal="center" vertical="center"/>
    </xf>
    <xf numFmtId="164" fontId="7" fillId="0" borderId="5" xfId="20" applyNumberFormat="1" applyFont="1" applyBorder="1" applyAlignment="1">
      <alignment horizontal="center" vertical="center"/>
    </xf>
    <xf numFmtId="164" fontId="8" fillId="0" borderId="5" xfId="20" applyNumberFormat="1" applyFont="1" applyBorder="1" applyAlignment="1">
      <alignment horizontal="center" vertical="center"/>
    </xf>
    <xf numFmtId="164" fontId="14" fillId="3" borderId="9" xfId="20" applyNumberFormat="1" applyFont="1" applyFill="1" applyBorder="1" applyAlignment="1">
      <alignment horizontal="center" vertical="center" wrapText="1"/>
    </xf>
    <xf numFmtId="164" fontId="5" fillId="0" borderId="9" xfId="20" applyNumberFormat="1" applyFont="1" applyBorder="1" applyAlignment="1">
      <alignment horizontal="center" vertical="center" wrapText="1"/>
    </xf>
    <xf numFmtId="164" fontId="11" fillId="0" borderId="9" xfId="20" applyNumberFormat="1" applyFont="1" applyBorder="1" applyAlignment="1">
      <alignment horizontal="center" vertical="center" wrapText="1"/>
    </xf>
    <xf numFmtId="164" fontId="14" fillId="2" borderId="9" xfId="20" applyNumberFormat="1" applyFont="1" applyFill="1" applyBorder="1" applyAlignment="1">
      <alignment horizontal="center" vertical="center" wrapText="1"/>
    </xf>
    <xf numFmtId="164" fontId="7" fillId="0" borderId="9" xfId="20" applyNumberFormat="1" applyFont="1" applyBorder="1" applyAlignment="1">
      <alignment horizontal="center" vertical="center" wrapText="1"/>
    </xf>
    <xf numFmtId="164" fontId="9" fillId="0" borderId="9" xfId="20" applyNumberFormat="1" applyFont="1" applyBorder="1" applyAlignment="1">
      <alignment horizontal="center" vertical="center" wrapText="1"/>
    </xf>
    <xf numFmtId="164" fontId="6" fillId="0" borderId="9" xfId="20" applyNumberFormat="1" applyFont="1" applyBorder="1" applyAlignment="1">
      <alignment horizontal="center" vertical="top" wrapText="1"/>
    </xf>
    <xf numFmtId="164" fontId="8" fillId="0" borderId="9" xfId="20" applyNumberFormat="1" applyFont="1" applyBorder="1" applyAlignment="1">
      <alignment horizontal="center" vertical="center" wrapText="1"/>
    </xf>
    <xf numFmtId="164" fontId="15" fillId="2" borderId="7" xfId="20" applyNumberFormat="1" applyFont="1" applyFill="1" applyBorder="1" applyAlignment="1">
      <alignment horizontal="center"/>
    </xf>
    <xf numFmtId="164" fontId="17" fillId="2" borderId="7" xfId="20" applyNumberFormat="1" applyFont="1" applyFill="1" applyBorder="1" applyAlignment="1">
      <alignment horizontal="center" vertical="center" wrapText="1"/>
    </xf>
    <xf numFmtId="164" fontId="14" fillId="2" borderId="7" xfId="20" applyNumberFormat="1" applyFont="1" applyFill="1" applyBorder="1" applyAlignment="1">
      <alignment horizontal="center"/>
    </xf>
    <xf numFmtId="164" fontId="16" fillId="3" borderId="7" xfId="2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14" fillId="2" borderId="9" xfId="20" applyNumberFormat="1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vertical="center" wrapText="1"/>
    </xf>
    <xf numFmtId="0" fontId="0" fillId="0" borderId="12" xfId="0" applyBorder="1" applyAlignment="1">
      <alignment vertical="top"/>
    </xf>
    <xf numFmtId="164" fontId="0" fillId="0" borderId="0" xfId="0" applyNumberFormat="1"/>
    <xf numFmtId="0" fontId="16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164" fontId="17" fillId="2" borderId="5" xfId="20" applyNumberFormat="1" applyFont="1" applyFill="1" applyBorder="1" applyAlignment="1">
      <alignment horizontal="center" vertical="center"/>
    </xf>
    <xf numFmtId="164" fontId="5" fillId="0" borderId="7" xfId="20" applyNumberFormat="1" applyFont="1" applyFill="1" applyBorder="1" applyAlignment="1">
      <alignment horizontal="center" vertical="center" wrapText="1"/>
    </xf>
    <xf numFmtId="164" fontId="5" fillId="0" borderId="6" xfId="2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164" fontId="5" fillId="4" borderId="7" xfId="20" applyNumberFormat="1" applyFont="1" applyFill="1" applyBorder="1" applyAlignment="1">
      <alignment horizontal="center" vertical="center" wrapText="1"/>
    </xf>
    <xf numFmtId="164" fontId="5" fillId="4" borderId="6" xfId="20" applyNumberFormat="1" applyFont="1" applyFill="1" applyBorder="1" applyAlignment="1">
      <alignment horizontal="center" vertical="center" wrapText="1"/>
    </xf>
    <xf numFmtId="164" fontId="7" fillId="4" borderId="9" xfId="20" applyNumberFormat="1" applyFont="1" applyFill="1" applyBorder="1" applyAlignment="1">
      <alignment horizontal="center" vertical="center" wrapText="1"/>
    </xf>
    <xf numFmtId="164" fontId="2" fillId="0" borderId="7" xfId="2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64" fontId="19" fillId="0" borderId="7" xfId="20" applyNumberFormat="1" applyFont="1" applyFill="1" applyBorder="1" applyAlignment="1">
      <alignment horizontal="center" vertical="center" wrapText="1"/>
    </xf>
    <xf numFmtId="164" fontId="14" fillId="5" borderId="7" xfId="20" applyNumberFormat="1" applyFont="1" applyFill="1" applyBorder="1" applyAlignment="1">
      <alignment horizontal="center" vertical="center" wrapText="1"/>
    </xf>
    <xf numFmtId="164" fontId="17" fillId="4" borderId="7" xfId="2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4" fontId="17" fillId="0" borderId="7" xfId="20" applyNumberFormat="1" applyFont="1" applyBorder="1" applyAlignment="1">
      <alignment horizontal="center" vertical="center" wrapText="1"/>
    </xf>
    <xf numFmtId="164" fontId="21" fillId="0" borderId="7" xfId="20" applyNumberFormat="1" applyFont="1" applyFill="1" applyBorder="1" applyAlignment="1">
      <alignment horizontal="center" vertical="center" wrapText="1"/>
    </xf>
    <xf numFmtId="164" fontId="17" fillId="0" borderId="7" xfId="20" applyNumberFormat="1" applyFont="1" applyBorder="1" applyAlignment="1">
      <alignment horizontal="center" vertical="center"/>
    </xf>
    <xf numFmtId="164" fontId="21" fillId="0" borderId="7" xfId="20" applyNumberFormat="1" applyFont="1" applyFill="1" applyBorder="1" applyAlignment="1">
      <alignment horizontal="center" vertical="center"/>
    </xf>
    <xf numFmtId="164" fontId="17" fillId="0" borderId="7" xfId="20" applyNumberFormat="1" applyFont="1" applyFill="1" applyBorder="1" applyAlignment="1">
      <alignment horizontal="center" vertical="center" wrapText="1"/>
    </xf>
    <xf numFmtId="164" fontId="14" fillId="0" borderId="7" xfId="20" applyNumberFormat="1" applyFont="1" applyBorder="1" applyAlignment="1">
      <alignment horizontal="center" vertical="center" wrapText="1"/>
    </xf>
    <xf numFmtId="164" fontId="5" fillId="0" borderId="9" xfId="20" applyNumberFormat="1" applyFont="1" applyBorder="1" applyAlignment="1">
      <alignment vertical="center" wrapText="1"/>
    </xf>
    <xf numFmtId="164" fontId="10" fillId="0" borderId="7" xfId="20" applyNumberFormat="1" applyFont="1" applyBorder="1" applyAlignment="1">
      <alignment vertical="center" wrapText="1"/>
    </xf>
    <xf numFmtId="164" fontId="10" fillId="0" borderId="6" xfId="20" applyNumberFormat="1" applyFont="1" applyBorder="1" applyAlignment="1">
      <alignment vertical="center" wrapText="1"/>
    </xf>
    <xf numFmtId="164" fontId="0" fillId="0" borderId="7" xfId="20" applyNumberFormat="1" applyFont="1" applyBorder="1" applyAlignment="1">
      <alignment vertical="center"/>
    </xf>
    <xf numFmtId="164" fontId="17" fillId="0" borderId="7" xfId="20" applyNumberFormat="1" applyFont="1" applyFill="1" applyBorder="1" applyAlignment="1">
      <alignment vertical="center" wrapText="1"/>
    </xf>
    <xf numFmtId="164" fontId="8" fillId="0" borderId="7" xfId="20" applyNumberFormat="1" applyFont="1" applyFill="1" applyBorder="1" applyAlignment="1">
      <alignment horizontal="center" vertical="center" wrapText="1"/>
    </xf>
    <xf numFmtId="164" fontId="0" fillId="4" borderId="7" xfId="20" applyNumberFormat="1" applyFont="1" applyFill="1" applyBorder="1" applyAlignment="1">
      <alignment vertical="center"/>
    </xf>
    <xf numFmtId="164" fontId="10" fillId="4" borderId="7" xfId="20" applyNumberFormat="1" applyFont="1" applyFill="1" applyBorder="1" applyAlignment="1">
      <alignment vertical="center" wrapText="1"/>
    </xf>
    <xf numFmtId="165" fontId="17" fillId="0" borderId="7" xfId="20" applyNumberFormat="1" applyFont="1" applyFill="1" applyBorder="1" applyAlignment="1">
      <alignment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omats" xfId="20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showGridLines="0" tabSelected="1" view="pageBreakPreview" zoomScale="145" zoomScaleNormal="85" zoomScaleSheetLayoutView="145" workbookViewId="0" topLeftCell="A1">
      <pane ySplit="5" topLeftCell="A51" activePane="bottomLeft" state="frozen"/>
      <selection pane="topLeft" activeCell="A1" sqref="A1"/>
      <selection pane="bottomLeft" activeCell="H66" sqref="H66"/>
    </sheetView>
  </sheetViews>
  <sheetFormatPr defaultRowHeight="15.75" outlineLevelRow="1" outlineLevelCol="1"/>
  <cols>
    <col min="1" max="1" width="49.8571428571429" customWidth="1"/>
    <col min="2" max="2" width="12.1428571428571" style="87" customWidth="1"/>
    <col min="3" max="3" width="12.1428571428571" style="88" customWidth="1" outlineLevel="1"/>
    <col min="4" max="4" width="13.8571428571429" style="17" customWidth="1" outlineLevel="1"/>
    <col min="5" max="9" width="12.1428571428571" style="17" customWidth="1"/>
    <col min="10" max="10" width="14" bestFit="1" customWidth="1"/>
    <col min="11" max="11" width="12.4285714285714" customWidth="1"/>
    <col min="12" max="12" width="10.7142857142857" bestFit="1" customWidth="1"/>
    <col min="13" max="13" width="8.28571428571429" bestFit="1" customWidth="1"/>
    <col min="14" max="14" width="13.2857142857143" bestFit="1" customWidth="1"/>
    <col min="15" max="15" width="14.1428571428571" customWidth="1"/>
    <col min="16" max="16" width="10.8571428571429" customWidth="1"/>
  </cols>
  <sheetData>
    <row r="1" spans="9:16" ht="15.75">
      <c r="I1" s="14" t="s">
        <v>66</v>
      </c>
      <c r="J1" s="14"/>
      <c r="K1" s="14"/>
      <c r="L1" s="14"/>
      <c r="M1" s="14"/>
      <c r="N1" s="14"/>
      <c r="O1" s="14"/>
      <c r="P1" s="14"/>
    </row>
    <row r="2" spans="3:4" ht="16.5" thickBot="1">
      <c r="C2" s="89"/>
      <c r="D2" s="83"/>
    </row>
    <row r="3" spans="1:16" ht="24.75" customHeight="1">
      <c r="A3" s="8"/>
      <c r="B3" s="11" t="s">
        <v>0</v>
      </c>
      <c r="C3" s="9"/>
      <c r="D3" s="9"/>
      <c r="E3" s="9"/>
      <c r="F3" s="9"/>
      <c r="G3" s="9"/>
      <c r="H3" s="9"/>
      <c r="I3" s="6"/>
      <c r="J3" s="3" t="s">
        <v>1</v>
      </c>
      <c r="K3" s="13" t="s">
        <v>16</v>
      </c>
      <c r="L3" s="12"/>
      <c r="M3" s="12"/>
      <c r="N3" s="12"/>
      <c r="O3" s="12"/>
      <c r="P3" s="12"/>
    </row>
    <row r="4" spans="1:16" ht="27" customHeight="1">
      <c r="A4" s="7"/>
      <c r="B4" s="5" t="s">
        <v>21</v>
      </c>
      <c r="C4" s="90"/>
      <c r="D4" s="82"/>
      <c r="E4" s="9" t="s">
        <v>23</v>
      </c>
      <c r="F4" s="9"/>
      <c r="G4" s="9"/>
      <c r="H4" s="9"/>
      <c r="I4" s="6"/>
      <c r="J4" s="2"/>
      <c r="K4" s="11" t="s">
        <v>21</v>
      </c>
      <c r="L4" s="9" t="s">
        <v>23</v>
      </c>
      <c r="M4" s="9"/>
      <c r="N4" s="9"/>
      <c r="O4" s="9"/>
      <c r="P4" s="9"/>
    </row>
    <row r="5" spans="1:16" ht="57.75" thickBot="1">
      <c r="A5" s="69"/>
      <c r="B5" s="4"/>
      <c r="C5" s="91" t="s">
        <v>62</v>
      </c>
      <c r="D5" s="65" t="s">
        <v>63</v>
      </c>
      <c r="E5" s="65" t="s">
        <v>24</v>
      </c>
      <c r="F5" s="20" t="s">
        <v>22</v>
      </c>
      <c r="G5" s="65" t="s">
        <v>25</v>
      </c>
      <c r="H5" s="65" t="s">
        <v>26</v>
      </c>
      <c r="I5" s="66" t="s">
        <v>27</v>
      </c>
      <c r="J5" s="1"/>
      <c r="K5" s="10"/>
      <c r="L5" s="65" t="s">
        <v>24</v>
      </c>
      <c r="M5" s="20" t="s">
        <v>22</v>
      </c>
      <c r="N5" s="65" t="s">
        <v>25</v>
      </c>
      <c r="O5" s="65" t="s">
        <v>26</v>
      </c>
      <c r="P5" s="15" t="s">
        <v>27</v>
      </c>
    </row>
    <row r="6" spans="1:16" ht="15.75">
      <c r="A6" s="68" t="s">
        <v>2</v>
      </c>
      <c r="B6" s="28">
        <f>B7+B8</f>
        <v>1596222</v>
      </c>
      <c r="C6" s="85"/>
      <c r="D6" s="85">
        <f>B6</f>
        <v>1596222</v>
      </c>
      <c r="E6" s="28"/>
      <c r="F6" s="28"/>
      <c r="G6" s="28"/>
      <c r="H6" s="28"/>
      <c r="I6" s="40"/>
      <c r="J6" s="53">
        <f>J9</f>
        <v>144036</v>
      </c>
      <c r="K6" s="48">
        <f>K10</f>
        <v>545576</v>
      </c>
      <c r="L6" s="29"/>
      <c r="M6" s="29"/>
      <c r="N6" s="64">
        <f>SUM(N12+N39+N45)</f>
        <v>0</v>
      </c>
      <c r="O6" s="29"/>
      <c r="P6" s="29"/>
    </row>
    <row r="7" spans="1:16" ht="30">
      <c r="A7" s="30" t="s">
        <v>51</v>
      </c>
      <c r="B7" s="92">
        <v>325295</v>
      </c>
      <c r="C7" s="93"/>
      <c r="D7" s="86">
        <f t="shared" si="0" ref="D7:D8">B7</f>
        <v>325295</v>
      </c>
      <c r="E7" s="32"/>
      <c r="F7" s="32"/>
      <c r="G7" s="32"/>
      <c r="H7" s="32"/>
      <c r="I7" s="41"/>
      <c r="J7" s="54"/>
      <c r="K7" s="49"/>
      <c r="L7" s="24"/>
      <c r="M7" s="24"/>
      <c r="N7" s="24"/>
      <c r="O7" s="24"/>
      <c r="P7" s="24"/>
    </row>
    <row r="8" spans="1:16" ht="15.75">
      <c r="A8" s="30" t="s">
        <v>3</v>
      </c>
      <c r="B8" s="94">
        <v>1270927</v>
      </c>
      <c r="C8" s="95"/>
      <c r="D8" s="86">
        <f t="shared" si="0"/>
        <v>1270927</v>
      </c>
      <c r="E8" s="21"/>
      <c r="F8" s="21"/>
      <c r="G8" s="21"/>
      <c r="H8" s="21"/>
      <c r="I8" s="42"/>
      <c r="J8" s="54"/>
      <c r="K8" s="49"/>
      <c r="L8" s="24"/>
      <c r="M8" s="24"/>
      <c r="N8" s="24"/>
      <c r="O8" s="24"/>
      <c r="P8" s="24"/>
    </row>
    <row r="9" spans="1:18" ht="15.75">
      <c r="A9" s="30" t="s">
        <v>4</v>
      </c>
      <c r="B9" s="92"/>
      <c r="C9" s="96"/>
      <c r="D9" s="75"/>
      <c r="E9" s="32"/>
      <c r="F9" s="32"/>
      <c r="G9" s="32"/>
      <c r="H9" s="32"/>
      <c r="I9" s="41"/>
      <c r="J9" s="54">
        <v>144036</v>
      </c>
      <c r="K9" s="49"/>
      <c r="L9" s="24"/>
      <c r="M9" s="24"/>
      <c r="N9" s="24"/>
      <c r="O9" s="24"/>
      <c r="P9" s="24"/>
      <c r="R9" s="18"/>
    </row>
    <row r="10" spans="1:18" ht="15.75">
      <c r="A10" s="27" t="s">
        <v>5</v>
      </c>
      <c r="B10" s="28">
        <f>B11+B12+B39+B45+B49+B54+B58+B62+B65+B68+B71</f>
        <v>1596222</v>
      </c>
      <c r="C10" s="85"/>
      <c r="D10" s="85">
        <f>SUM(E10:I10)+D11</f>
        <v>1596222</v>
      </c>
      <c r="E10" s="28">
        <f t="shared" si="1" ref="E10:K10">E12+E39+E45+E49+E54+E58+E62+E65+E68+E71</f>
        <v>309876</v>
      </c>
      <c r="F10" s="28">
        <f t="shared" si="1"/>
        <v>10180</v>
      </c>
      <c r="G10" s="28">
        <f t="shared" si="1"/>
        <v>204776</v>
      </c>
      <c r="H10" s="28">
        <f t="shared" si="1"/>
        <v>80000</v>
      </c>
      <c r="I10" s="40">
        <f t="shared" si="1"/>
        <v>980142</v>
      </c>
      <c r="J10" s="53">
        <f t="shared" si="1"/>
        <v>144036</v>
      </c>
      <c r="K10" s="48">
        <f t="shared" si="1"/>
        <v>545576</v>
      </c>
      <c r="L10" s="64">
        <f>L42</f>
        <v>212500</v>
      </c>
      <c r="M10" s="64"/>
      <c r="N10" s="64"/>
      <c r="O10" s="64"/>
      <c r="P10" s="64">
        <f>P12</f>
        <v>195500</v>
      </c>
      <c r="R10" s="18"/>
    </row>
    <row r="11" spans="1:18" ht="30">
      <c r="A11" s="33" t="s">
        <v>6</v>
      </c>
      <c r="B11" s="96">
        <v>11248</v>
      </c>
      <c r="C11" s="93"/>
      <c r="D11" s="96">
        <v>11248</v>
      </c>
      <c r="E11" s="31"/>
      <c r="F11" s="31"/>
      <c r="G11" s="31"/>
      <c r="H11" s="31"/>
      <c r="I11" s="43"/>
      <c r="J11" s="55"/>
      <c r="K11" s="22"/>
      <c r="L11" s="24"/>
      <c r="M11" s="24"/>
      <c r="N11" s="24"/>
      <c r="O11" s="24"/>
      <c r="P11" s="24"/>
      <c r="R11" s="18"/>
    </row>
    <row r="12" spans="1:18" ht="15.75">
      <c r="A12" s="34" t="s">
        <v>7</v>
      </c>
      <c r="B12" s="35">
        <f>SUM(B13:B38)</f>
        <v>647859</v>
      </c>
      <c r="C12" s="84"/>
      <c r="D12" s="103">
        <f>SUM(E12:I12)</f>
        <v>647859</v>
      </c>
      <c r="E12" s="35">
        <f>SUM(E13:E38)</f>
        <v>95964</v>
      </c>
      <c r="F12" s="35">
        <f t="shared" si="2" ref="F12:I12">SUM(F13:F37)</f>
        <v>180</v>
      </c>
      <c r="G12" s="35">
        <f t="shared" si="2"/>
        <v>187136</v>
      </c>
      <c r="H12" s="35">
        <f t="shared" si="2"/>
        <v>80000</v>
      </c>
      <c r="I12" s="35">
        <f t="shared" si="2"/>
        <v>284579</v>
      </c>
      <c r="J12" s="56">
        <f>SUM(J13:J36)</f>
        <v>6513</v>
      </c>
      <c r="K12" s="50">
        <f>SUM(K13:K37)</f>
        <v>333076</v>
      </c>
      <c r="L12" s="50">
        <f>SUM(L13:L37)</f>
        <v>137576</v>
      </c>
      <c r="M12" s="50">
        <f t="shared" si="3" ref="M12:P12">SUM(M13:M36)</f>
        <v>0</v>
      </c>
      <c r="N12" s="50">
        <f t="shared" si="3"/>
        <v>0</v>
      </c>
      <c r="O12" s="50">
        <f t="shared" si="3"/>
        <v>0</v>
      </c>
      <c r="P12" s="50">
        <f t="shared" si="3"/>
        <v>195500</v>
      </c>
      <c r="Q12" s="70"/>
      <c r="R12" s="18"/>
    </row>
    <row r="13" spans="1:16" ht="15.75" outlineLevel="1">
      <c r="A13" s="30" t="s">
        <v>8</v>
      </c>
      <c r="B13" s="92">
        <f>SUM(E13:I13)</f>
        <v>200434</v>
      </c>
      <c r="C13" s="84"/>
      <c r="D13" s="75">
        <f t="shared" si="4" ref="D13:D14">SUM(E13:I13)</f>
        <v>200434</v>
      </c>
      <c r="E13" s="23"/>
      <c r="F13" s="23">
        <v>180</v>
      </c>
      <c r="G13" s="23">
        <v>6000</v>
      </c>
      <c r="H13" s="23">
        <v>80000</v>
      </c>
      <c r="I13" s="45">
        <v>114254</v>
      </c>
      <c r="J13" s="57"/>
      <c r="K13" s="51"/>
      <c r="L13" s="24"/>
      <c r="M13" s="24"/>
      <c r="N13" s="24"/>
      <c r="O13" s="24"/>
      <c r="P13" s="24"/>
    </row>
    <row r="14" spans="1:16" ht="15.75" outlineLevel="1">
      <c r="A14" s="30" t="s">
        <v>9</v>
      </c>
      <c r="B14" s="92">
        <f t="shared" si="5" ref="B14:B25">SUM(E14:I14)</f>
        <v>60044</v>
      </c>
      <c r="C14" s="84"/>
      <c r="D14" s="75">
        <f t="shared" si="4"/>
        <v>60044</v>
      </c>
      <c r="E14" s="23">
        <v>60044</v>
      </c>
      <c r="F14" s="23"/>
      <c r="G14" s="23"/>
      <c r="H14" s="23"/>
      <c r="I14" s="45"/>
      <c r="J14" s="57"/>
      <c r="K14" s="51"/>
      <c r="L14" s="24"/>
      <c r="M14" s="24"/>
      <c r="N14" s="24"/>
      <c r="O14" s="24"/>
      <c r="P14" s="24"/>
    </row>
    <row r="15" spans="1:16" ht="45" outlineLevel="1">
      <c r="A15" s="30" t="s">
        <v>20</v>
      </c>
      <c r="B15" s="92">
        <v>37778</v>
      </c>
      <c r="C15" s="96"/>
      <c r="D15" s="75">
        <f>SUM(E15:I15)</f>
        <v>37778</v>
      </c>
      <c r="E15" s="23"/>
      <c r="F15" s="23"/>
      <c r="G15" s="23">
        <v>37778</v>
      </c>
      <c r="H15" s="23"/>
      <c r="I15" s="45"/>
      <c r="J15" s="57"/>
      <c r="K15" s="51"/>
      <c r="L15" s="24"/>
      <c r="M15" s="24"/>
      <c r="N15" s="24"/>
      <c r="O15" s="24"/>
      <c r="P15" s="24"/>
    </row>
    <row r="16" spans="1:16" ht="30" outlineLevel="1">
      <c r="A16" s="30" t="s">
        <v>19</v>
      </c>
      <c r="B16" s="92">
        <f t="shared" si="5"/>
        <v>2000</v>
      </c>
      <c r="C16" s="84"/>
      <c r="D16" s="75">
        <f t="shared" si="6" ref="D16:D74">SUM(E16:I16)</f>
        <v>2000</v>
      </c>
      <c r="E16" s="23"/>
      <c r="F16" s="23"/>
      <c r="G16" s="23">
        <v>2000</v>
      </c>
      <c r="H16" s="23"/>
      <c r="I16" s="45"/>
      <c r="J16" s="57"/>
      <c r="K16" s="51"/>
      <c r="L16" s="24"/>
      <c r="M16" s="24"/>
      <c r="N16" s="24"/>
      <c r="O16" s="24"/>
      <c r="P16" s="24"/>
    </row>
    <row r="17" spans="1:16" ht="15.75" outlineLevel="1">
      <c r="A17" s="30" t="s">
        <v>47</v>
      </c>
      <c r="B17" s="92">
        <f t="shared" si="5"/>
        <v>3500</v>
      </c>
      <c r="C17" s="84"/>
      <c r="D17" s="75">
        <f t="shared" si="6"/>
        <v>3500</v>
      </c>
      <c r="E17" s="23"/>
      <c r="F17" s="23"/>
      <c r="G17" s="23">
        <v>3500</v>
      </c>
      <c r="H17" s="23"/>
      <c r="I17" s="45"/>
      <c r="J17" s="57"/>
      <c r="K17" s="51"/>
      <c r="L17" s="24"/>
      <c r="M17" s="24"/>
      <c r="N17" s="24"/>
      <c r="O17" s="24"/>
      <c r="P17" s="24"/>
    </row>
    <row r="18" spans="1:16" ht="15.75" outlineLevel="1">
      <c r="A18" s="30" t="s">
        <v>48</v>
      </c>
      <c r="B18" s="92">
        <f t="shared" si="5"/>
        <v>3000</v>
      </c>
      <c r="C18" s="84"/>
      <c r="D18" s="75">
        <f t="shared" si="6"/>
        <v>3000</v>
      </c>
      <c r="E18" s="23"/>
      <c r="F18" s="23"/>
      <c r="G18" s="23">
        <v>3000</v>
      </c>
      <c r="H18" s="23"/>
      <c r="I18" s="45"/>
      <c r="J18" s="57"/>
      <c r="K18" s="51"/>
      <c r="L18" s="24"/>
      <c r="M18" s="24"/>
      <c r="N18" s="24"/>
      <c r="O18" s="24"/>
      <c r="P18" s="24"/>
    </row>
    <row r="19" spans="1:16" ht="15.75" outlineLevel="1">
      <c r="A19" s="30" t="s">
        <v>49</v>
      </c>
      <c r="B19" s="92">
        <f t="shared" si="5"/>
        <v>10000</v>
      </c>
      <c r="C19" s="84"/>
      <c r="D19" s="75">
        <f t="shared" si="6"/>
        <v>10000</v>
      </c>
      <c r="E19" s="23"/>
      <c r="F19" s="23"/>
      <c r="G19" s="23">
        <v>10000</v>
      </c>
      <c r="H19" s="23"/>
      <c r="I19" s="45"/>
      <c r="J19" s="57"/>
      <c r="K19" s="51"/>
      <c r="L19" s="24"/>
      <c r="M19" s="24"/>
      <c r="N19" s="24"/>
      <c r="O19" s="24"/>
      <c r="P19" s="24"/>
    </row>
    <row r="20" spans="1:16" ht="15.75" outlineLevel="1">
      <c r="A20" s="30" t="s">
        <v>53</v>
      </c>
      <c r="B20" s="96">
        <f t="shared" si="5"/>
        <v>47000</v>
      </c>
      <c r="C20" s="84"/>
      <c r="D20" s="75">
        <f t="shared" si="6"/>
        <v>47000</v>
      </c>
      <c r="E20" s="23"/>
      <c r="F20" s="23"/>
      <c r="G20" s="23"/>
      <c r="H20" s="23"/>
      <c r="I20" s="45">
        <v>47000</v>
      </c>
      <c r="J20" s="57"/>
      <c r="K20" s="51"/>
      <c r="L20" s="24"/>
      <c r="M20" s="24"/>
      <c r="N20" s="24"/>
      <c r="O20" s="24"/>
      <c r="P20" s="24"/>
    </row>
    <row r="21" spans="1:16" ht="30" outlineLevel="1">
      <c r="A21" s="30" t="s">
        <v>60</v>
      </c>
      <c r="B21" s="92"/>
      <c r="C21" s="84"/>
      <c r="D21" s="75">
        <f t="shared" si="6"/>
        <v>0</v>
      </c>
      <c r="E21" s="23"/>
      <c r="F21" s="23"/>
      <c r="G21" s="23"/>
      <c r="H21" s="23"/>
      <c r="I21" s="45"/>
      <c r="J21" s="54">
        <v>6513</v>
      </c>
      <c r="K21" s="51"/>
      <c r="L21" s="24"/>
      <c r="M21" s="24"/>
      <c r="N21" s="24"/>
      <c r="O21" s="24"/>
      <c r="P21" s="24"/>
    </row>
    <row r="22" spans="1:16" ht="15.75" outlineLevel="1">
      <c r="A22" s="30" t="s">
        <v>54</v>
      </c>
      <c r="B22" s="92">
        <f t="shared" si="5"/>
        <v>57500</v>
      </c>
      <c r="C22" s="84"/>
      <c r="D22" s="75">
        <f t="shared" si="6"/>
        <v>57500</v>
      </c>
      <c r="E22" s="23"/>
      <c r="F22" s="23"/>
      <c r="G22" s="23"/>
      <c r="H22" s="23"/>
      <c r="I22" s="45">
        <v>57500</v>
      </c>
      <c r="J22" s="57"/>
      <c r="K22" s="51"/>
      <c r="L22" s="24"/>
      <c r="M22" s="24"/>
      <c r="N22" s="24"/>
      <c r="O22" s="24"/>
      <c r="P22" s="24"/>
    </row>
    <row r="23" spans="1:16" ht="15.75" outlineLevel="1">
      <c r="A23" s="30" t="s">
        <v>17</v>
      </c>
      <c r="B23" s="92">
        <f t="shared" si="5"/>
        <v>3500</v>
      </c>
      <c r="C23" s="84"/>
      <c r="D23" s="75">
        <f t="shared" si="6"/>
        <v>3500</v>
      </c>
      <c r="E23" s="75"/>
      <c r="F23" s="75"/>
      <c r="G23" s="75"/>
      <c r="H23" s="75"/>
      <c r="I23" s="76">
        <v>3500</v>
      </c>
      <c r="J23" s="57"/>
      <c r="K23" s="51"/>
      <c r="L23" s="24"/>
      <c r="M23" s="24"/>
      <c r="N23" s="24"/>
      <c r="O23" s="24"/>
      <c r="P23" s="24"/>
    </row>
    <row r="24" spans="1:16" ht="15.75" outlineLevel="1">
      <c r="A24" s="30" t="s">
        <v>15</v>
      </c>
      <c r="B24" s="92">
        <v>15720</v>
      </c>
      <c r="C24" s="96"/>
      <c r="D24" s="75">
        <f t="shared" si="6"/>
        <v>15720</v>
      </c>
      <c r="E24" s="75"/>
      <c r="F24" s="75"/>
      <c r="G24" s="75"/>
      <c r="H24" s="75"/>
      <c r="I24" s="76">
        <v>15720</v>
      </c>
      <c r="J24" s="57"/>
      <c r="K24" s="51"/>
      <c r="L24" s="24"/>
      <c r="M24" s="24"/>
      <c r="N24" s="24"/>
      <c r="O24" s="24"/>
      <c r="P24" s="24"/>
    </row>
    <row r="25" spans="1:16" ht="15.75" outlineLevel="1">
      <c r="A25" s="39" t="s">
        <v>52</v>
      </c>
      <c r="B25" s="86">
        <f t="shared" si="5"/>
        <v>1500</v>
      </c>
      <c r="C25" s="84"/>
      <c r="D25" s="75">
        <f t="shared" si="6"/>
        <v>1500</v>
      </c>
      <c r="E25" s="78"/>
      <c r="F25" s="78"/>
      <c r="G25" s="78"/>
      <c r="H25" s="78"/>
      <c r="I25" s="79">
        <v>1500</v>
      </c>
      <c r="J25" s="80"/>
      <c r="K25" s="51"/>
      <c r="L25" s="24"/>
      <c r="M25" s="24"/>
      <c r="N25" s="24"/>
      <c r="O25" s="24"/>
      <c r="P25" s="24"/>
    </row>
    <row r="26" spans="1:16" ht="15.75" outlineLevel="1">
      <c r="A26" s="39" t="s">
        <v>44</v>
      </c>
      <c r="B26" s="86">
        <f t="shared" si="7" ref="B26:B36">SUM(E26:I26)</f>
        <v>45530</v>
      </c>
      <c r="C26" s="84"/>
      <c r="D26" s="75">
        <f t="shared" si="6"/>
        <v>45530</v>
      </c>
      <c r="E26" s="78"/>
      <c r="F26" s="78"/>
      <c r="G26" s="78">
        <v>45530</v>
      </c>
      <c r="H26" s="78"/>
      <c r="I26" s="79"/>
      <c r="J26" s="80"/>
      <c r="K26" s="51"/>
      <c r="L26" s="24"/>
      <c r="M26" s="24"/>
      <c r="N26" s="24"/>
      <c r="O26" s="24"/>
      <c r="P26" s="24"/>
    </row>
    <row r="27" spans="1:16" ht="15.75" outlineLevel="1">
      <c r="A27" s="39" t="s">
        <v>45</v>
      </c>
      <c r="B27" s="86">
        <f t="shared" si="7"/>
        <v>5000</v>
      </c>
      <c r="C27" s="84"/>
      <c r="D27" s="75">
        <f t="shared" si="6"/>
        <v>5000</v>
      </c>
      <c r="E27" s="78"/>
      <c r="F27" s="78"/>
      <c r="G27" s="78">
        <v>5000</v>
      </c>
      <c r="H27" s="78"/>
      <c r="I27" s="79"/>
      <c r="J27" s="80"/>
      <c r="K27" s="51"/>
      <c r="L27" s="24"/>
      <c r="M27" s="24"/>
      <c r="N27" s="24"/>
      <c r="O27" s="24"/>
      <c r="P27" s="24"/>
    </row>
    <row r="28" spans="1:16" ht="15.75" outlineLevel="1">
      <c r="A28" s="39" t="s">
        <v>46</v>
      </c>
      <c r="B28" s="86">
        <f t="shared" si="7"/>
        <v>363</v>
      </c>
      <c r="C28" s="84"/>
      <c r="D28" s="75">
        <f t="shared" si="6"/>
        <v>363</v>
      </c>
      <c r="E28" s="78"/>
      <c r="F28" s="78"/>
      <c r="G28" s="78">
        <v>363</v>
      </c>
      <c r="H28" s="78"/>
      <c r="I28" s="79"/>
      <c r="J28" s="80"/>
      <c r="K28" s="51"/>
      <c r="L28" s="24"/>
      <c r="M28" s="24"/>
      <c r="N28" s="24"/>
      <c r="O28" s="24"/>
      <c r="P28" s="24"/>
    </row>
    <row r="29" spans="1:16" ht="15.75" outlineLevel="1">
      <c r="A29" s="39" t="s">
        <v>41</v>
      </c>
      <c r="B29" s="86">
        <v>70000</v>
      </c>
      <c r="C29" s="96">
        <v>-11640</v>
      </c>
      <c r="D29" s="75">
        <f t="shared" si="6"/>
        <v>58360</v>
      </c>
      <c r="E29" s="78"/>
      <c r="F29" s="78"/>
      <c r="G29" s="78">
        <v>58360</v>
      </c>
      <c r="H29" s="78"/>
      <c r="I29" s="79"/>
      <c r="J29" s="80"/>
      <c r="K29" s="51"/>
      <c r="L29" s="24"/>
      <c r="M29" s="24"/>
      <c r="N29" s="24"/>
      <c r="O29" s="24"/>
      <c r="P29" s="24"/>
    </row>
    <row r="30" spans="1:16" ht="15.75" outlineLevel="1">
      <c r="A30" s="39" t="s">
        <v>42</v>
      </c>
      <c r="B30" s="86">
        <f t="shared" si="7"/>
        <v>5000</v>
      </c>
      <c r="C30" s="84"/>
      <c r="D30" s="75">
        <f t="shared" si="6"/>
        <v>5000</v>
      </c>
      <c r="E30" s="78"/>
      <c r="F30" s="78"/>
      <c r="G30" s="78">
        <v>5000</v>
      </c>
      <c r="H30" s="78"/>
      <c r="I30" s="79"/>
      <c r="J30" s="80"/>
      <c r="K30" s="51"/>
      <c r="L30" s="24"/>
      <c r="M30" s="24"/>
      <c r="N30" s="24"/>
      <c r="O30" s="24"/>
      <c r="P30" s="24"/>
    </row>
    <row r="31" spans="1:16" ht="15.75" outlineLevel="1">
      <c r="A31" s="39" t="s">
        <v>43</v>
      </c>
      <c r="B31" s="86">
        <f t="shared" si="7"/>
        <v>605</v>
      </c>
      <c r="C31" s="84"/>
      <c r="D31" s="75">
        <f t="shared" si="6"/>
        <v>605</v>
      </c>
      <c r="E31" s="78"/>
      <c r="F31" s="78"/>
      <c r="G31" s="78">
        <v>605</v>
      </c>
      <c r="H31" s="78"/>
      <c r="I31" s="79"/>
      <c r="J31" s="80"/>
      <c r="K31" s="51"/>
      <c r="L31" s="24"/>
      <c r="M31" s="24"/>
      <c r="N31" s="24"/>
      <c r="O31" s="24"/>
      <c r="P31" s="24"/>
    </row>
    <row r="32" spans="1:16" ht="15.75" outlineLevel="1">
      <c r="A32" s="36" t="s">
        <v>18</v>
      </c>
      <c r="B32" s="96">
        <f t="shared" si="7"/>
        <v>10000</v>
      </c>
      <c r="C32" s="84"/>
      <c r="D32" s="75">
        <f t="shared" si="6"/>
        <v>10000</v>
      </c>
      <c r="E32" s="37"/>
      <c r="F32" s="37"/>
      <c r="G32" s="37">
        <v>10000</v>
      </c>
      <c r="H32" s="37"/>
      <c r="I32" s="46"/>
      <c r="J32" s="54"/>
      <c r="K32" s="49"/>
      <c r="L32" s="24"/>
      <c r="M32" s="24"/>
      <c r="N32" s="24"/>
      <c r="O32" s="24"/>
      <c r="P32" s="24"/>
    </row>
    <row r="33" spans="1:16" ht="15.75" outlineLevel="1">
      <c r="A33" s="77" t="s">
        <v>56</v>
      </c>
      <c r="B33" s="96">
        <f t="shared" si="7"/>
        <v>34500</v>
      </c>
      <c r="C33" s="84"/>
      <c r="D33" s="75">
        <f t="shared" si="6"/>
        <v>34500</v>
      </c>
      <c r="E33" s="37"/>
      <c r="F33" s="37"/>
      <c r="G33" s="37"/>
      <c r="H33" s="46"/>
      <c r="I33" s="46">
        <v>34500</v>
      </c>
      <c r="J33" s="54"/>
      <c r="K33" s="49"/>
      <c r="L33" s="24"/>
      <c r="M33" s="24"/>
      <c r="N33" s="24"/>
      <c r="O33" s="24"/>
      <c r="P33" s="24"/>
    </row>
    <row r="34" spans="1:16" ht="15.75" outlineLevel="1">
      <c r="A34" s="77" t="s">
        <v>55</v>
      </c>
      <c r="B34" s="96"/>
      <c r="C34" s="84"/>
      <c r="D34" s="75">
        <f t="shared" si="6"/>
        <v>0</v>
      </c>
      <c r="E34" s="37"/>
      <c r="F34" s="37"/>
      <c r="G34" s="37"/>
      <c r="H34" s="46"/>
      <c r="I34" s="46"/>
      <c r="J34" s="54"/>
      <c r="K34" s="49">
        <f>SUM(L34,M34,N34,O34,P34)</f>
        <v>195500</v>
      </c>
      <c r="L34" s="24"/>
      <c r="M34" s="24"/>
      <c r="N34" s="24"/>
      <c r="O34" s="24"/>
      <c r="P34" s="24">
        <v>195500</v>
      </c>
    </row>
    <row r="35" spans="1:16" ht="15.75" outlineLevel="1">
      <c r="A35" s="77" t="s">
        <v>58</v>
      </c>
      <c r="B35" s="96">
        <f t="shared" si="7"/>
        <v>10000</v>
      </c>
      <c r="C35" s="84"/>
      <c r="D35" s="75">
        <f t="shared" si="6"/>
        <v>10000</v>
      </c>
      <c r="E35" s="37"/>
      <c r="F35" s="37"/>
      <c r="G35" s="37"/>
      <c r="H35" s="46"/>
      <c r="I35" s="46">
        <v>10000</v>
      </c>
      <c r="J35" s="54"/>
      <c r="K35" s="49">
        <f t="shared" si="8" ref="K35:K37">SUM(L35,M35,N35,O35,P35)</f>
        <v>0</v>
      </c>
      <c r="L35" s="24"/>
      <c r="M35" s="24"/>
      <c r="N35" s="24"/>
      <c r="O35" s="24"/>
      <c r="P35" s="24"/>
    </row>
    <row r="36" spans="1:16" ht="15.75" outlineLevel="1">
      <c r="A36" s="77" t="s">
        <v>59</v>
      </c>
      <c r="B36" s="96">
        <f t="shared" si="7"/>
        <v>605</v>
      </c>
      <c r="C36" s="84"/>
      <c r="D36" s="75">
        <f t="shared" si="6"/>
        <v>605</v>
      </c>
      <c r="E36" s="37"/>
      <c r="F36" s="37"/>
      <c r="G36" s="37"/>
      <c r="H36" s="46"/>
      <c r="I36" s="46">
        <v>605</v>
      </c>
      <c r="J36" s="54"/>
      <c r="K36" s="49">
        <f t="shared" si="8"/>
        <v>0</v>
      </c>
      <c r="L36" s="24"/>
      <c r="M36" s="24"/>
      <c r="N36" s="24"/>
      <c r="O36" s="24"/>
      <c r="P36" s="24"/>
    </row>
    <row r="37" spans="1:16" ht="45" outlineLevel="1">
      <c r="A37" s="77" t="s">
        <v>64</v>
      </c>
      <c r="B37" s="96">
        <v>24280</v>
      </c>
      <c r="C37" s="102"/>
      <c r="D37" s="75">
        <f t="shared" si="6"/>
        <v>24280</v>
      </c>
      <c r="E37" s="105">
        <v>24280</v>
      </c>
      <c r="F37" s="99"/>
      <c r="G37" s="99"/>
      <c r="H37" s="100"/>
      <c r="I37" s="100"/>
      <c r="J37" s="98"/>
      <c r="K37" s="49">
        <f t="shared" si="8"/>
        <v>137576</v>
      </c>
      <c r="L37" s="104">
        <v>137576</v>
      </c>
      <c r="M37" s="101"/>
      <c r="N37" s="101"/>
      <c r="O37" s="24"/>
      <c r="P37" s="24"/>
    </row>
    <row r="38" spans="1:16" ht="45" outlineLevel="1">
      <c r="A38" s="77" t="s">
        <v>65</v>
      </c>
      <c r="B38" s="96"/>
      <c r="C38" s="106">
        <v>11640</v>
      </c>
      <c r="D38" s="75">
        <f t="shared" si="6"/>
        <v>11640</v>
      </c>
      <c r="E38" s="105">
        <v>11640</v>
      </c>
      <c r="F38" s="99"/>
      <c r="G38" s="99"/>
      <c r="H38" s="100"/>
      <c r="I38" s="100"/>
      <c r="J38" s="98"/>
      <c r="K38" s="49"/>
      <c r="L38" s="104"/>
      <c r="M38" s="101"/>
      <c r="N38" s="101"/>
      <c r="O38" s="24"/>
      <c r="P38" s="24"/>
    </row>
    <row r="39" spans="1:18" ht="15.75">
      <c r="A39" s="34" t="s">
        <v>10</v>
      </c>
      <c r="B39" s="35">
        <f>SUM(B40:B44)</f>
        <v>226789</v>
      </c>
      <c r="C39" s="84"/>
      <c r="D39" s="75">
        <f t="shared" si="6"/>
        <v>226789</v>
      </c>
      <c r="E39" s="35">
        <f t="shared" si="9" ref="E39">SUM(E40:E44)</f>
        <v>162172</v>
      </c>
      <c r="F39" s="35"/>
      <c r="G39" s="35">
        <f>SUM(G40:G44)</f>
        <v>400</v>
      </c>
      <c r="H39" s="44"/>
      <c r="I39" s="44">
        <f>SUM(I40:I44)</f>
        <v>64217</v>
      </c>
      <c r="J39" s="56">
        <f>J40+J41+J42+J43+J44</f>
        <v>0</v>
      </c>
      <c r="K39" s="50">
        <f>SUM(K40:K44)</f>
        <v>212500</v>
      </c>
      <c r="L39" s="25">
        <f t="shared" si="10" ref="L39:M39">SUM(L40:L44)</f>
        <v>212500</v>
      </c>
      <c r="M39" s="25">
        <f t="shared" si="10"/>
        <v>0</v>
      </c>
      <c r="N39" s="25">
        <f>SUM(N40:N44)</f>
        <v>0</v>
      </c>
      <c r="O39" s="25">
        <f t="shared" si="11" ref="O39">SUM(O40:O44)</f>
        <v>0</v>
      </c>
      <c r="P39" s="25">
        <f t="shared" si="12" ref="P39">SUM(P40:P44)</f>
        <v>0</v>
      </c>
      <c r="R39" s="18"/>
    </row>
    <row r="40" spans="1:16" ht="15.75" outlineLevel="1">
      <c r="A40" s="30" t="s">
        <v>11</v>
      </c>
      <c r="B40" s="92">
        <v>64617</v>
      </c>
      <c r="C40" s="84"/>
      <c r="D40" s="75">
        <f t="shared" si="6"/>
        <v>64617</v>
      </c>
      <c r="E40" s="23"/>
      <c r="F40" s="23"/>
      <c r="G40" s="23">
        <v>400</v>
      </c>
      <c r="H40" s="23"/>
      <c r="I40" s="45">
        <v>64217</v>
      </c>
      <c r="J40" s="57"/>
      <c r="K40" s="51"/>
      <c r="L40" s="24"/>
      <c r="M40" s="24"/>
      <c r="N40" s="24"/>
      <c r="O40" s="24"/>
      <c r="P40" s="24"/>
    </row>
    <row r="41" spans="1:16" ht="15.75" outlineLevel="1">
      <c r="A41" s="30" t="s">
        <v>12</v>
      </c>
      <c r="B41" s="92">
        <v>120074</v>
      </c>
      <c r="C41" s="84"/>
      <c r="D41" s="75">
        <f t="shared" si="6"/>
        <v>120074</v>
      </c>
      <c r="E41" s="23">
        <v>120074</v>
      </c>
      <c r="F41" s="23"/>
      <c r="G41" s="23"/>
      <c r="H41" s="23"/>
      <c r="I41" s="45"/>
      <c r="J41" s="57"/>
      <c r="K41" s="49"/>
      <c r="L41" s="24"/>
      <c r="M41" s="24"/>
      <c r="N41" s="24"/>
      <c r="O41" s="24"/>
      <c r="P41" s="24"/>
    </row>
    <row r="42" spans="1:16" ht="15.75" outlineLevel="1">
      <c r="A42" s="36" t="s">
        <v>50</v>
      </c>
      <c r="B42" s="92">
        <f>SUM(E42:I42)</f>
        <v>37500</v>
      </c>
      <c r="C42" s="84"/>
      <c r="D42" s="75">
        <f t="shared" si="6"/>
        <v>37500</v>
      </c>
      <c r="E42" s="23">
        <v>37500</v>
      </c>
      <c r="F42" s="23"/>
      <c r="G42" s="23"/>
      <c r="H42" s="23"/>
      <c r="I42" s="45"/>
      <c r="J42" s="57"/>
      <c r="K42" s="49">
        <f>L42</f>
        <v>212500</v>
      </c>
      <c r="L42" s="81">
        <v>212500</v>
      </c>
      <c r="M42" s="24"/>
      <c r="N42" s="24"/>
      <c r="O42" s="24"/>
      <c r="P42" s="24"/>
    </row>
    <row r="43" spans="1:16" s="16" customFormat="1" ht="30" outlineLevel="1">
      <c r="A43" s="36" t="s">
        <v>57</v>
      </c>
      <c r="B43" s="92">
        <f>SUM(E43:I43)</f>
        <v>4598</v>
      </c>
      <c r="C43" s="84"/>
      <c r="D43" s="75">
        <f t="shared" si="6"/>
        <v>4598</v>
      </c>
      <c r="E43" s="23">
        <v>4598</v>
      </c>
      <c r="F43" s="23"/>
      <c r="G43" s="23"/>
      <c r="H43" s="23"/>
      <c r="I43" s="45"/>
      <c r="J43" s="54"/>
      <c r="K43" s="49"/>
      <c r="L43" s="26"/>
      <c r="M43" s="26"/>
      <c r="N43" s="26"/>
      <c r="O43" s="26"/>
      <c r="P43" s="26"/>
    </row>
    <row r="44" spans="1:16" s="16" customFormat="1" ht="15.75" outlineLevel="1">
      <c r="A44" s="36"/>
      <c r="B44" s="92"/>
      <c r="C44" s="84"/>
      <c r="D44" s="75">
        <f t="shared" si="6"/>
        <v>0</v>
      </c>
      <c r="E44" s="23"/>
      <c r="F44" s="23"/>
      <c r="G44" s="23"/>
      <c r="H44" s="23"/>
      <c r="I44" s="45"/>
      <c r="J44" s="58"/>
      <c r="K44" s="49"/>
      <c r="L44" s="26"/>
      <c r="M44" s="26"/>
      <c r="N44" s="26"/>
      <c r="O44" s="26"/>
      <c r="P44" s="26"/>
    </row>
    <row r="45" spans="1:18" s="16" customFormat="1" ht="15.75">
      <c r="A45" s="73" t="s">
        <v>28</v>
      </c>
      <c r="B45" s="35">
        <f>SUM(B46:B48)</f>
        <v>137356</v>
      </c>
      <c r="C45" s="84"/>
      <c r="D45" s="75">
        <f t="shared" si="6"/>
        <v>137356</v>
      </c>
      <c r="E45" s="35">
        <f>SUM(E46:E48)</f>
        <v>51740</v>
      </c>
      <c r="F45" s="35"/>
      <c r="G45" s="35">
        <f>G46+G47+G48</f>
        <v>1140</v>
      </c>
      <c r="H45" s="62"/>
      <c r="I45" s="44">
        <f>SUM(I46:I48)</f>
        <v>84476</v>
      </c>
      <c r="J45" s="67">
        <f>SUM(J46:J48)</f>
        <v>2900</v>
      </c>
      <c r="K45" s="50">
        <f>SUM(K46:K48)</f>
        <v>0</v>
      </c>
      <c r="L45" s="63">
        <f t="shared" si="13" ref="L45:M45">SUM(L46:L48)</f>
        <v>0</v>
      </c>
      <c r="M45" s="63">
        <f t="shared" si="13"/>
        <v>0</v>
      </c>
      <c r="N45" s="63">
        <f>SUM(N46:N48)</f>
        <v>0</v>
      </c>
      <c r="O45" s="63">
        <f t="shared" si="14" ref="O45:P45">SUM(O46:O48)</f>
        <v>0</v>
      </c>
      <c r="P45" s="63">
        <f t="shared" si="14"/>
        <v>0</v>
      </c>
      <c r="R45" s="19"/>
    </row>
    <row r="46" spans="1:16" ht="15.75" outlineLevel="1">
      <c r="A46" s="30" t="s">
        <v>36</v>
      </c>
      <c r="B46" s="97">
        <f>SUM(E46:I46)</f>
        <v>85616</v>
      </c>
      <c r="C46" s="84"/>
      <c r="D46" s="75">
        <f t="shared" si="6"/>
        <v>85616</v>
      </c>
      <c r="E46" s="38"/>
      <c r="F46" s="38"/>
      <c r="G46" s="38">
        <v>1140</v>
      </c>
      <c r="H46" s="38"/>
      <c r="I46" s="47">
        <v>84476</v>
      </c>
      <c r="J46" s="59"/>
      <c r="K46" s="52"/>
      <c r="L46" s="24"/>
      <c r="M46" s="24"/>
      <c r="N46" s="24"/>
      <c r="O46" s="24"/>
      <c r="P46" s="24"/>
    </row>
    <row r="47" spans="1:16" ht="15.75" outlineLevel="1">
      <c r="A47" s="30" t="s">
        <v>12</v>
      </c>
      <c r="B47" s="92">
        <v>51740</v>
      </c>
      <c r="C47" s="84"/>
      <c r="D47" s="75">
        <f t="shared" si="6"/>
        <v>51740</v>
      </c>
      <c r="E47" s="23">
        <v>51740</v>
      </c>
      <c r="F47" s="23"/>
      <c r="G47" s="23"/>
      <c r="H47" s="23"/>
      <c r="I47" s="45"/>
      <c r="J47" s="57"/>
      <c r="K47" s="51"/>
      <c r="L47" s="24"/>
      <c r="M47" s="24"/>
      <c r="N47" s="24"/>
      <c r="O47" s="24"/>
      <c r="P47" s="24"/>
    </row>
    <row r="48" spans="1:16" ht="15.75" outlineLevel="1">
      <c r="A48" s="39" t="s">
        <v>38</v>
      </c>
      <c r="B48" s="92"/>
      <c r="C48" s="84"/>
      <c r="D48" s="75">
        <f t="shared" si="6"/>
        <v>0</v>
      </c>
      <c r="E48" s="23"/>
      <c r="F48" s="23"/>
      <c r="G48" s="23"/>
      <c r="H48" s="23"/>
      <c r="I48" s="45"/>
      <c r="J48" s="54">
        <v>2900</v>
      </c>
      <c r="K48" s="49"/>
      <c r="L48" s="24"/>
      <c r="M48" s="24"/>
      <c r="N48" s="24"/>
      <c r="O48" s="24"/>
      <c r="P48" s="24"/>
    </row>
    <row r="49" spans="1:18" ht="15.75">
      <c r="A49" s="71" t="s">
        <v>29</v>
      </c>
      <c r="B49" s="35">
        <f>SUM(B50:B52)</f>
        <v>46876</v>
      </c>
      <c r="C49" s="84"/>
      <c r="D49" s="75">
        <f t="shared" si="6"/>
        <v>46876</v>
      </c>
      <c r="E49" s="62"/>
      <c r="F49" s="62"/>
      <c r="G49" s="35">
        <f>G50+G51+G52</f>
        <v>2000</v>
      </c>
      <c r="H49" s="35"/>
      <c r="I49" s="44">
        <f>I50+I51+I52</f>
        <v>44876</v>
      </c>
      <c r="J49" s="56">
        <f>SUM(J51:J53)</f>
        <v>12664</v>
      </c>
      <c r="K49" s="74">
        <f>SUM(L49:P49)</f>
        <v>0</v>
      </c>
      <c r="L49" s="61">
        <f>SUM(L50:L53)</f>
        <v>0</v>
      </c>
      <c r="M49" s="61">
        <f t="shared" si="15" ref="M49:P49">SUM(M50:M53)</f>
        <v>0</v>
      </c>
      <c r="N49" s="61">
        <f t="shared" si="15"/>
        <v>0</v>
      </c>
      <c r="O49" s="61">
        <f t="shared" si="15"/>
        <v>0</v>
      </c>
      <c r="P49" s="61">
        <f t="shared" si="15"/>
        <v>0</v>
      </c>
      <c r="R49" s="18"/>
    </row>
    <row r="50" spans="1:16" ht="15.75" outlineLevel="1">
      <c r="A50" s="72"/>
      <c r="B50" s="97"/>
      <c r="C50" s="84"/>
      <c r="D50" s="75">
        <f t="shared" si="6"/>
        <v>0</v>
      </c>
      <c r="E50" s="38"/>
      <c r="F50" s="38"/>
      <c r="G50" s="38"/>
      <c r="H50" s="38"/>
      <c r="I50" s="47"/>
      <c r="J50" s="60"/>
      <c r="K50" s="51"/>
      <c r="L50" s="24"/>
      <c r="M50" s="24"/>
      <c r="N50" s="24"/>
      <c r="O50" s="24"/>
      <c r="P50" s="24"/>
    </row>
    <row r="51" spans="1:16" ht="15.75" outlineLevel="1">
      <c r="A51" s="30" t="s">
        <v>37</v>
      </c>
      <c r="B51" s="92">
        <f>SUM(E51:I51)</f>
        <v>46876</v>
      </c>
      <c r="C51" s="84"/>
      <c r="D51" s="75">
        <f t="shared" si="6"/>
        <v>46876</v>
      </c>
      <c r="E51" s="23"/>
      <c r="F51" s="23"/>
      <c r="G51" s="23">
        <v>2000</v>
      </c>
      <c r="H51" s="23"/>
      <c r="I51" s="45">
        <v>44876</v>
      </c>
      <c r="J51" s="54"/>
      <c r="K51" s="51"/>
      <c r="L51" s="24"/>
      <c r="M51" s="24"/>
      <c r="N51" s="24"/>
      <c r="O51" s="24"/>
      <c r="P51" s="24"/>
    </row>
    <row r="52" spans="1:16" ht="30" outlineLevel="1">
      <c r="A52" s="30" t="s">
        <v>14</v>
      </c>
      <c r="B52" s="92"/>
      <c r="C52" s="84"/>
      <c r="D52" s="75">
        <f t="shared" si="6"/>
        <v>0</v>
      </c>
      <c r="E52" s="23"/>
      <c r="F52" s="23"/>
      <c r="G52" s="23"/>
      <c r="H52" s="23"/>
      <c r="I52" s="45"/>
      <c r="J52" s="54">
        <v>12664</v>
      </c>
      <c r="K52" s="51"/>
      <c r="L52" s="24"/>
      <c r="M52" s="24"/>
      <c r="N52" s="24"/>
      <c r="O52" s="24"/>
      <c r="P52" s="24"/>
    </row>
    <row r="53" spans="1:16" ht="15.75" outlineLevel="1">
      <c r="A53" s="72"/>
      <c r="B53" s="97"/>
      <c r="C53" s="84"/>
      <c r="D53" s="75">
        <f t="shared" si="6"/>
        <v>0</v>
      </c>
      <c r="E53" s="23"/>
      <c r="F53" s="23"/>
      <c r="G53" s="23"/>
      <c r="H53" s="23"/>
      <c r="I53" s="45"/>
      <c r="J53" s="60"/>
      <c r="K53" s="51"/>
      <c r="L53" s="24"/>
      <c r="M53" s="24"/>
      <c r="N53" s="24"/>
      <c r="O53" s="24"/>
      <c r="P53" s="24"/>
    </row>
    <row r="54" spans="1:18" ht="31.5">
      <c r="A54" s="71" t="s">
        <v>30</v>
      </c>
      <c r="B54" s="35">
        <f>SUM(B55:B57)</f>
        <v>127330</v>
      </c>
      <c r="C54" s="84"/>
      <c r="D54" s="75">
        <f t="shared" si="6"/>
        <v>127330</v>
      </c>
      <c r="E54" s="62"/>
      <c r="F54" s="62"/>
      <c r="G54" s="35">
        <f>SUM(G55:G57)</f>
        <v>3130</v>
      </c>
      <c r="H54" s="35"/>
      <c r="I54" s="44">
        <f>SUM(I55:I57)</f>
        <v>124200</v>
      </c>
      <c r="J54" s="56">
        <f>SUM(J55:J56)</f>
        <v>34634</v>
      </c>
      <c r="K54" s="74">
        <f>SUM(L54:P54)</f>
        <v>0</v>
      </c>
      <c r="L54" s="61">
        <f>SUM(L55:L56)</f>
        <v>0</v>
      </c>
      <c r="M54" s="61">
        <f t="shared" si="16" ref="M54:P54">SUM(M55:M56)</f>
        <v>0</v>
      </c>
      <c r="N54" s="61">
        <f t="shared" si="16"/>
        <v>0</v>
      </c>
      <c r="O54" s="61">
        <f t="shared" si="16"/>
        <v>0</v>
      </c>
      <c r="P54" s="61">
        <f t="shared" si="16"/>
        <v>0</v>
      </c>
      <c r="R54" s="18"/>
    </row>
    <row r="55" spans="1:16" ht="15.75" outlineLevel="1">
      <c r="A55" s="30" t="s">
        <v>37</v>
      </c>
      <c r="B55" s="92">
        <f>SUM(E55:I55)</f>
        <v>112330</v>
      </c>
      <c r="C55" s="84"/>
      <c r="D55" s="75">
        <f t="shared" si="6"/>
        <v>112330</v>
      </c>
      <c r="E55" s="23"/>
      <c r="F55" s="23"/>
      <c r="G55" s="23">
        <v>3130</v>
      </c>
      <c r="H55" s="23"/>
      <c r="I55" s="45">
        <v>109200</v>
      </c>
      <c r="J55" s="54"/>
      <c r="K55" s="51"/>
      <c r="L55" s="24"/>
      <c r="M55" s="24"/>
      <c r="N55" s="24"/>
      <c r="O55" s="24"/>
      <c r="P55" s="24"/>
    </row>
    <row r="56" spans="1:16" ht="30" outlineLevel="1">
      <c r="A56" s="30" t="s">
        <v>14</v>
      </c>
      <c r="B56" s="92"/>
      <c r="C56" s="84"/>
      <c r="D56" s="75">
        <f t="shared" si="6"/>
        <v>0</v>
      </c>
      <c r="E56" s="23"/>
      <c r="F56" s="23"/>
      <c r="G56" s="23"/>
      <c r="H56" s="23"/>
      <c r="I56" s="45"/>
      <c r="J56" s="54">
        <v>34634</v>
      </c>
      <c r="K56" s="51"/>
      <c r="L56" s="24"/>
      <c r="M56" s="24"/>
      <c r="N56" s="24"/>
      <c r="O56" s="24"/>
      <c r="P56" s="24"/>
    </row>
    <row r="57" spans="1:16" ht="15.75" outlineLevel="1">
      <c r="A57" s="30" t="s">
        <v>40</v>
      </c>
      <c r="B57" s="92">
        <f t="shared" si="17" ref="B57">SUM(E57:I57)</f>
        <v>15000</v>
      </c>
      <c r="C57" s="84"/>
      <c r="D57" s="75">
        <f t="shared" si="6"/>
        <v>15000</v>
      </c>
      <c r="E57" s="23"/>
      <c r="F57" s="23"/>
      <c r="G57" s="23"/>
      <c r="H57" s="23"/>
      <c r="I57" s="45">
        <v>15000</v>
      </c>
      <c r="J57" s="54"/>
      <c r="K57" s="51"/>
      <c r="L57" s="24"/>
      <c r="M57" s="24"/>
      <c r="N57" s="24"/>
      <c r="O57" s="24"/>
      <c r="P57" s="24"/>
    </row>
    <row r="58" spans="1:18" ht="15.75">
      <c r="A58" s="71" t="s">
        <v>31</v>
      </c>
      <c r="B58" s="35">
        <f>SUM(B59:B61)</f>
        <v>59770</v>
      </c>
      <c r="C58" s="84"/>
      <c r="D58" s="75">
        <f t="shared" si="6"/>
        <v>59770</v>
      </c>
      <c r="E58" s="62"/>
      <c r="F58" s="35">
        <f>SUM(F59:F61)</f>
        <v>10000</v>
      </c>
      <c r="G58" s="35">
        <f>SUM(G59:G60)</f>
        <v>1000</v>
      </c>
      <c r="H58" s="35"/>
      <c r="I58" s="44">
        <f>SUM(I59:I60)</f>
        <v>48770</v>
      </c>
      <c r="J58" s="56">
        <f>SUM(J59:J60)</f>
        <v>11933</v>
      </c>
      <c r="K58" s="74">
        <f>SUM(L58:P58)</f>
        <v>0</v>
      </c>
      <c r="L58" s="61">
        <f>SUM(L59:L61)</f>
        <v>0</v>
      </c>
      <c r="M58" s="61">
        <f>SUM(M59:M61)</f>
        <v>0</v>
      </c>
      <c r="N58" s="61">
        <f>SUM(N59:N61)</f>
        <v>0</v>
      </c>
      <c r="O58" s="61">
        <f>SUM(O59:O61)</f>
        <v>0</v>
      </c>
      <c r="P58" s="61">
        <f>SUM(P59:P61)</f>
        <v>0</v>
      </c>
      <c r="R58" s="18"/>
    </row>
    <row r="59" spans="1:16" ht="15.75" outlineLevel="1">
      <c r="A59" s="30" t="s">
        <v>37</v>
      </c>
      <c r="B59" s="92">
        <f>SUM(E59:I59)</f>
        <v>49770</v>
      </c>
      <c r="C59" s="84"/>
      <c r="D59" s="75">
        <f t="shared" si="6"/>
        <v>49770</v>
      </c>
      <c r="E59" s="23"/>
      <c r="F59" s="23"/>
      <c r="G59" s="23">
        <v>1000</v>
      </c>
      <c r="H59" s="23"/>
      <c r="I59" s="45">
        <v>48770</v>
      </c>
      <c r="J59" s="54"/>
      <c r="K59" s="51"/>
      <c r="L59" s="24"/>
      <c r="M59" s="24"/>
      <c r="N59" s="24"/>
      <c r="O59" s="24"/>
      <c r="P59" s="24"/>
    </row>
    <row r="60" spans="1:16" ht="30" outlineLevel="1">
      <c r="A60" s="30" t="s">
        <v>14</v>
      </c>
      <c r="B60" s="92"/>
      <c r="C60" s="84"/>
      <c r="D60" s="75">
        <f t="shared" si="6"/>
        <v>0</v>
      </c>
      <c r="E60" s="23"/>
      <c r="F60" s="23"/>
      <c r="G60" s="23"/>
      <c r="H60" s="23"/>
      <c r="I60" s="45"/>
      <c r="J60" s="54">
        <v>11933</v>
      </c>
      <c r="K60" s="51"/>
      <c r="L60" s="24"/>
      <c r="M60" s="24"/>
      <c r="N60" s="24"/>
      <c r="O60" s="24"/>
      <c r="P60" s="24"/>
    </row>
    <row r="61" spans="1:16" ht="15.75" outlineLevel="1">
      <c r="A61" s="30" t="s">
        <v>39</v>
      </c>
      <c r="B61" s="96">
        <f>SUM(E61:I61)</f>
        <v>10000</v>
      </c>
      <c r="C61" s="84"/>
      <c r="D61" s="75">
        <f t="shared" si="6"/>
        <v>10000</v>
      </c>
      <c r="E61" s="75"/>
      <c r="F61" s="75">
        <v>10000</v>
      </c>
      <c r="G61" s="23"/>
      <c r="H61" s="23"/>
      <c r="I61" s="45"/>
      <c r="J61" s="54"/>
      <c r="K61" s="51"/>
      <c r="L61" s="24"/>
      <c r="M61" s="24"/>
      <c r="N61" s="24"/>
      <c r="O61" s="24"/>
      <c r="P61" s="24"/>
    </row>
    <row r="62" spans="1:18" ht="31.5">
      <c r="A62" s="71" t="s">
        <v>32</v>
      </c>
      <c r="B62" s="35">
        <f>SUM(E62:I62)</f>
        <v>86912</v>
      </c>
      <c r="C62" s="84"/>
      <c r="D62" s="75">
        <f t="shared" si="6"/>
        <v>86912</v>
      </c>
      <c r="E62" s="62"/>
      <c r="F62" s="62"/>
      <c r="G62" s="35">
        <f>SUM(G63:G64)</f>
        <v>1900</v>
      </c>
      <c r="H62" s="35"/>
      <c r="I62" s="44">
        <f>SUM(I63:I64)</f>
        <v>85012</v>
      </c>
      <c r="J62" s="56">
        <f>SUM(J63:J64)</f>
        <v>21330</v>
      </c>
      <c r="K62" s="74">
        <f>SUM(L62:P62)</f>
        <v>0</v>
      </c>
      <c r="L62" s="61">
        <f>SUM(L63:L64)</f>
        <v>0</v>
      </c>
      <c r="M62" s="61">
        <f t="shared" si="18" ref="M62:P62">SUM(M63:M64)</f>
        <v>0</v>
      </c>
      <c r="N62" s="61">
        <f t="shared" si="18"/>
        <v>0</v>
      </c>
      <c r="O62" s="61">
        <f t="shared" si="18"/>
        <v>0</v>
      </c>
      <c r="P62" s="61">
        <f t="shared" si="18"/>
        <v>0</v>
      </c>
      <c r="R62" s="18"/>
    </row>
    <row r="63" spans="1:16" ht="15.75" outlineLevel="1">
      <c r="A63" s="30" t="s">
        <v>13</v>
      </c>
      <c r="B63" s="92">
        <f>SUM(E63:I63)</f>
        <v>86912</v>
      </c>
      <c r="C63" s="84"/>
      <c r="D63" s="75">
        <f t="shared" si="6"/>
        <v>86912</v>
      </c>
      <c r="E63" s="23"/>
      <c r="F63" s="23"/>
      <c r="G63" s="23">
        <v>1900</v>
      </c>
      <c r="H63" s="23"/>
      <c r="I63" s="45">
        <v>85012</v>
      </c>
      <c r="J63" s="54"/>
      <c r="K63" s="51"/>
      <c r="L63" s="24"/>
      <c r="M63" s="24"/>
      <c r="N63" s="24"/>
      <c r="O63" s="24"/>
      <c r="P63" s="24"/>
    </row>
    <row r="64" spans="1:16" ht="30" outlineLevel="1">
      <c r="A64" s="30" t="s">
        <v>14</v>
      </c>
      <c r="B64" s="92"/>
      <c r="C64" s="84"/>
      <c r="D64" s="75">
        <f t="shared" si="6"/>
        <v>0</v>
      </c>
      <c r="E64" s="23"/>
      <c r="F64" s="23"/>
      <c r="G64" s="23"/>
      <c r="H64" s="23"/>
      <c r="I64" s="45"/>
      <c r="J64" s="54">
        <v>21330</v>
      </c>
      <c r="K64" s="51"/>
      <c r="L64" s="24"/>
      <c r="M64" s="24"/>
      <c r="N64" s="24"/>
      <c r="O64" s="24"/>
      <c r="P64" s="24"/>
    </row>
    <row r="65" spans="1:18" ht="15.75">
      <c r="A65" s="71" t="s">
        <v>33</v>
      </c>
      <c r="B65" s="35">
        <f>SUM(E65:I65)</f>
        <v>75036</v>
      </c>
      <c r="C65" s="84"/>
      <c r="D65" s="75">
        <f t="shared" si="6"/>
        <v>75036</v>
      </c>
      <c r="E65" s="62"/>
      <c r="F65" s="62"/>
      <c r="G65" s="35">
        <f>SUM(G66:G67)</f>
        <v>2950</v>
      </c>
      <c r="H65" s="35"/>
      <c r="I65" s="44">
        <f>SUM(I66:I67)</f>
        <v>72086</v>
      </c>
      <c r="J65" s="56">
        <f>SUM(J66:J67)</f>
        <v>17245</v>
      </c>
      <c r="K65" s="74">
        <f>SUM(L65:P65)</f>
        <v>0</v>
      </c>
      <c r="L65" s="61">
        <f>SUM(L66:L67)</f>
        <v>0</v>
      </c>
      <c r="M65" s="61">
        <f t="shared" si="19" ref="M65:P65">SUM(M66:M67)</f>
        <v>0</v>
      </c>
      <c r="N65" s="61">
        <f t="shared" si="19"/>
        <v>0</v>
      </c>
      <c r="O65" s="61">
        <f t="shared" si="19"/>
        <v>0</v>
      </c>
      <c r="P65" s="61">
        <f t="shared" si="19"/>
        <v>0</v>
      </c>
      <c r="R65" s="18"/>
    </row>
    <row r="66" spans="1:16" ht="15.75" outlineLevel="1">
      <c r="A66" s="30" t="s">
        <v>13</v>
      </c>
      <c r="B66" s="92">
        <f>SUM(E66:I66)</f>
        <v>75036</v>
      </c>
      <c r="C66" s="84"/>
      <c r="D66" s="75">
        <f t="shared" si="6"/>
        <v>75036</v>
      </c>
      <c r="E66" s="23"/>
      <c r="F66" s="23"/>
      <c r="G66" s="23">
        <v>2950</v>
      </c>
      <c r="H66" s="23"/>
      <c r="I66" s="45">
        <v>72086</v>
      </c>
      <c r="J66" s="54"/>
      <c r="K66" s="51"/>
      <c r="L66" s="24"/>
      <c r="M66" s="24"/>
      <c r="N66" s="24"/>
      <c r="O66" s="24"/>
      <c r="P66" s="24"/>
    </row>
    <row r="67" spans="1:16" ht="30" outlineLevel="1">
      <c r="A67" s="30" t="s">
        <v>14</v>
      </c>
      <c r="B67" s="92"/>
      <c r="C67" s="84"/>
      <c r="D67" s="75">
        <f t="shared" si="6"/>
        <v>0</v>
      </c>
      <c r="E67" s="23"/>
      <c r="F67" s="23"/>
      <c r="G67" s="23"/>
      <c r="H67" s="23"/>
      <c r="I67" s="45"/>
      <c r="J67" s="54">
        <v>17245</v>
      </c>
      <c r="K67" s="51"/>
      <c r="L67" s="24"/>
      <c r="M67" s="24"/>
      <c r="N67" s="24"/>
      <c r="O67" s="24"/>
      <c r="P67" s="24"/>
    </row>
    <row r="68" spans="1:18" ht="15.75">
      <c r="A68" s="34" t="s">
        <v>34</v>
      </c>
      <c r="B68" s="35">
        <f>SUM(E68:I68)</f>
        <v>83924</v>
      </c>
      <c r="C68" s="84"/>
      <c r="D68" s="75">
        <f t="shared" si="6"/>
        <v>83924</v>
      </c>
      <c r="E68" s="62"/>
      <c r="F68" s="62"/>
      <c r="G68" s="35">
        <f>SUM(G69:G70)</f>
        <v>3220</v>
      </c>
      <c r="H68" s="35"/>
      <c r="I68" s="44">
        <f>SUM(I69:I70)</f>
        <v>80704</v>
      </c>
      <c r="J68" s="56">
        <f>SUM(J69:J70)</f>
        <v>14961</v>
      </c>
      <c r="K68" s="74">
        <f>SUM(L68:P68)</f>
        <v>0</v>
      </c>
      <c r="L68" s="61">
        <f>SUM(L69:L70)</f>
        <v>0</v>
      </c>
      <c r="M68" s="61">
        <f t="shared" si="20" ref="M68:P68">SUM(M69:M70)</f>
        <v>0</v>
      </c>
      <c r="N68" s="61">
        <f t="shared" si="20"/>
        <v>0</v>
      </c>
      <c r="O68" s="61">
        <f t="shared" si="20"/>
        <v>0</v>
      </c>
      <c r="P68" s="61">
        <f t="shared" si="20"/>
        <v>0</v>
      </c>
      <c r="R68" s="18"/>
    </row>
    <row r="69" spans="1:16" ht="15.75" outlineLevel="1">
      <c r="A69" s="30" t="s">
        <v>13</v>
      </c>
      <c r="B69" s="92">
        <f>SUM(E69:I69)</f>
        <v>83924</v>
      </c>
      <c r="C69" s="84"/>
      <c r="D69" s="75">
        <f t="shared" si="6"/>
        <v>83924</v>
      </c>
      <c r="E69" s="23"/>
      <c r="F69" s="23"/>
      <c r="G69" s="23">
        <v>3220</v>
      </c>
      <c r="H69" s="23"/>
      <c r="I69" s="45">
        <v>80704</v>
      </c>
      <c r="J69" s="54"/>
      <c r="K69" s="51"/>
      <c r="L69" s="24"/>
      <c r="M69" s="24"/>
      <c r="N69" s="24"/>
      <c r="O69" s="24"/>
      <c r="P69" s="24"/>
    </row>
    <row r="70" spans="1:16" ht="30" outlineLevel="1">
      <c r="A70" s="30" t="s">
        <v>14</v>
      </c>
      <c r="B70" s="92"/>
      <c r="C70" s="84"/>
      <c r="D70" s="75">
        <f t="shared" si="6"/>
        <v>0</v>
      </c>
      <c r="E70" s="23"/>
      <c r="F70" s="23"/>
      <c r="G70" s="23"/>
      <c r="H70" s="23"/>
      <c r="I70" s="45"/>
      <c r="J70" s="54">
        <v>14961</v>
      </c>
      <c r="K70" s="51"/>
      <c r="L70" s="24"/>
      <c r="M70" s="24"/>
      <c r="N70" s="24"/>
      <c r="O70" s="24"/>
      <c r="P70" s="24"/>
    </row>
    <row r="71" spans="1:18" ht="15.75">
      <c r="A71" s="34" t="s">
        <v>35</v>
      </c>
      <c r="B71" s="35">
        <f>SUM(B72:B74)</f>
        <v>93122</v>
      </c>
      <c r="C71" s="84"/>
      <c r="D71" s="75">
        <f t="shared" si="6"/>
        <v>93122</v>
      </c>
      <c r="E71" s="62"/>
      <c r="F71" s="62"/>
      <c r="G71" s="35">
        <f>SUM(G72:G74)</f>
        <v>1900</v>
      </c>
      <c r="H71" s="35"/>
      <c r="I71" s="44">
        <f>SUM(I72:I74)</f>
        <v>91222</v>
      </c>
      <c r="J71" s="56">
        <f>SUM(J72:J74)</f>
        <v>21856</v>
      </c>
      <c r="K71" s="74">
        <f>SUM(L71:P71)</f>
        <v>0</v>
      </c>
      <c r="L71" s="61">
        <f>SUM(L72:L74)</f>
        <v>0</v>
      </c>
      <c r="M71" s="61">
        <f t="shared" si="21" ref="M71:P71">SUM(M72:M74)</f>
        <v>0</v>
      </c>
      <c r="N71" s="61">
        <f t="shared" si="21"/>
        <v>0</v>
      </c>
      <c r="O71" s="61">
        <f t="shared" si="21"/>
        <v>0</v>
      </c>
      <c r="P71" s="61">
        <f t="shared" si="21"/>
        <v>0</v>
      </c>
      <c r="R71" s="18"/>
    </row>
    <row r="72" spans="1:16" ht="15.75" outlineLevel="1">
      <c r="A72" s="30" t="s">
        <v>13</v>
      </c>
      <c r="B72" s="92">
        <f>SUM(E72:I72)</f>
        <v>75122</v>
      </c>
      <c r="C72" s="84"/>
      <c r="D72" s="75">
        <f t="shared" si="6"/>
        <v>75122</v>
      </c>
      <c r="E72" s="23"/>
      <c r="F72" s="23"/>
      <c r="G72" s="23">
        <v>1900</v>
      </c>
      <c r="H72" s="23"/>
      <c r="I72" s="45">
        <v>73222</v>
      </c>
      <c r="J72" s="54"/>
      <c r="K72" s="51"/>
      <c r="L72" s="24"/>
      <c r="M72" s="24"/>
      <c r="N72" s="24"/>
      <c r="O72" s="24"/>
      <c r="P72" s="24"/>
    </row>
    <row r="73" spans="1:16" ht="15.75" outlineLevel="1">
      <c r="A73" s="30" t="s">
        <v>61</v>
      </c>
      <c r="B73" s="96">
        <f>SUM(E73:I73)</f>
        <v>18000</v>
      </c>
      <c r="C73" s="84"/>
      <c r="D73" s="75">
        <f t="shared" si="6"/>
        <v>18000</v>
      </c>
      <c r="E73" s="23"/>
      <c r="F73" s="23"/>
      <c r="G73" s="23"/>
      <c r="H73" s="23"/>
      <c r="I73" s="45">
        <v>18000</v>
      </c>
      <c r="J73" s="54"/>
      <c r="K73" s="51"/>
      <c r="L73" s="24"/>
      <c r="M73" s="24"/>
      <c r="N73" s="24"/>
      <c r="O73" s="24"/>
      <c r="P73" s="24"/>
    </row>
    <row r="74" spans="1:16" ht="30" outlineLevel="1">
      <c r="A74" s="30" t="s">
        <v>14</v>
      </c>
      <c r="B74" s="92"/>
      <c r="C74" s="84"/>
      <c r="D74" s="75">
        <f t="shared" si="6"/>
        <v>0</v>
      </c>
      <c r="E74" s="23"/>
      <c r="F74" s="23"/>
      <c r="G74" s="23"/>
      <c r="H74" s="23"/>
      <c r="I74" s="45"/>
      <c r="J74" s="54">
        <v>21856</v>
      </c>
      <c r="K74" s="51"/>
      <c r="L74" s="24"/>
      <c r="M74" s="24"/>
      <c r="N74" s="24"/>
      <c r="O74" s="24"/>
      <c r="P74" s="24"/>
    </row>
  </sheetData>
  <mergeCells count="9">
    <mergeCell ref="I1:P1"/>
    <mergeCell ref="K3:P3"/>
    <mergeCell ref="K4:K5"/>
    <mergeCell ref="L4:P4"/>
    <mergeCell ref="A3:A4"/>
    <mergeCell ref="B3:I3"/>
    <mergeCell ref="B4:B5"/>
    <mergeCell ref="E4:I4"/>
    <mergeCell ref="J3:J5"/>
  </mergeCells>
  <pageMargins left="0.7" right="0.7" top="0.75" bottom="0.75" header="0.3" footer="0.3"/>
  <pageSetup fitToHeight="0" orientation="landscape" paperSize="8" scale="5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Marite</dc:creator>
  <cp:keywords/>
  <dc:description/>
  <cp:lastModifiedBy>Inara Vonda</cp:lastModifiedBy>
  <cp:lastPrinted>2025-04-07T12:31:51Z</cp:lastPrinted>
  <dcterms:created xsi:type="dcterms:W3CDTF">2023-08-14T05:22:28Z</dcterms:created>
  <dcterms:modified xsi:type="dcterms:W3CDTF">2025-04-23T07:25:24Z</dcterms:modified>
  <cp:category/>
</cp:coreProperties>
</file>